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3250" windowHeight="12450"/>
  </bookViews>
  <sheets>
    <sheet name="Foaie1" sheetId="1" r:id="rId1"/>
  </sheets>
  <definedNames>
    <definedName name="_Hlk106035169" localSheetId="0">Foaie1!$B$11</definedName>
    <definedName name="_Hlk117510298" localSheetId="0">Foaie1!$B$9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9" i="1" l="1"/>
  <c r="K39" i="1"/>
  <c r="G38" i="1"/>
  <c r="I48" i="1"/>
  <c r="K26" i="1"/>
  <c r="G43" i="1"/>
  <c r="P43" i="1" s="1"/>
  <c r="K43" i="1"/>
  <c r="G35" i="1"/>
  <c r="P35" i="1" s="1"/>
  <c r="K35" i="1"/>
  <c r="G34" i="1"/>
  <c r="P34" i="1" s="1"/>
  <c r="K34" i="1"/>
  <c r="K38" i="1"/>
  <c r="K33" i="1"/>
  <c r="G33" i="1"/>
  <c r="P33" i="1" s="1"/>
  <c r="P45" i="1"/>
  <c r="K45" i="1"/>
  <c r="K44" i="1"/>
  <c r="G44" i="1"/>
  <c r="P44" i="1" s="1"/>
  <c r="R32" i="1"/>
  <c r="R31" i="1"/>
  <c r="R30" i="1"/>
  <c r="R29" i="1"/>
  <c r="R28" i="1"/>
  <c r="R27" i="1"/>
  <c r="R26" i="1"/>
  <c r="K27" i="1"/>
  <c r="K28" i="1"/>
  <c r="K29" i="1"/>
  <c r="K30" i="1"/>
  <c r="K31" i="1"/>
  <c r="K32" i="1"/>
  <c r="G26" i="1"/>
  <c r="P26" i="1" s="1"/>
  <c r="G27" i="1"/>
  <c r="P27" i="1" s="1"/>
  <c r="G28" i="1"/>
  <c r="P28" i="1" s="1"/>
  <c r="G29" i="1"/>
  <c r="P29" i="1" s="1"/>
  <c r="G30" i="1"/>
  <c r="P30" i="1" s="1"/>
  <c r="G31" i="1"/>
  <c r="P31" i="1" s="1"/>
  <c r="G32" i="1"/>
  <c r="P32" i="1" s="1"/>
  <c r="R25" i="1"/>
  <c r="K25" i="1"/>
  <c r="G25" i="1"/>
  <c r="P25" i="1" s="1"/>
  <c r="G52" i="1"/>
  <c r="G53" i="1" s="1"/>
  <c r="P38" i="1" l="1"/>
  <c r="G47" i="1"/>
  <c r="G36" i="1"/>
  <c r="G41" i="1" l="1"/>
  <c r="I51" i="1" s="1"/>
  <c r="I54" i="1" s="1"/>
  <c r="G54" i="1"/>
  <c r="G49" i="1" l="1"/>
  <c r="G55" i="1" s="1"/>
  <c r="G56" i="1" s="1"/>
  <c r="G50" i="1" l="1"/>
</calcChain>
</file>

<file path=xl/sharedStrings.xml><?xml version="1.0" encoding="utf-8"?>
<sst xmlns="http://schemas.openxmlformats.org/spreadsheetml/2006/main" count="152" uniqueCount="89">
  <si>
    <t>PLANUL NAȚIONAL DE REDRESARE ȘI REZILIENȚĂ</t>
  </si>
  <si>
    <t>Nr. crt.</t>
  </si>
  <si>
    <t>Denumirea echipamentelor/dotărilor /lucrărilor/ serviciilor</t>
  </si>
  <si>
    <t>UM</t>
  </si>
  <si>
    <t>Cantitate</t>
  </si>
  <si>
    <t>Preț Unitar
fără TVA</t>
  </si>
  <si>
    <t>Total</t>
  </si>
  <si>
    <t>Eligibilitate</t>
  </si>
  <si>
    <t>Nu</t>
  </si>
  <si>
    <t>Da</t>
  </si>
  <si>
    <t>Oferta 1</t>
  </si>
  <si>
    <t>Data</t>
  </si>
  <si>
    <t>Preț unitar fără tva</t>
  </si>
  <si>
    <t>Titlu proiect:</t>
  </si>
  <si>
    <t>Solicitant:</t>
  </si>
  <si>
    <t>Localitatea:</t>
  </si>
  <si>
    <t>Județ:</t>
  </si>
  <si>
    <t>CIF/CUI:</t>
  </si>
  <si>
    <t>Oferta 2</t>
  </si>
  <si>
    <t>Total servicii:</t>
  </si>
  <si>
    <t>Total eligibil fără TVA</t>
  </si>
  <si>
    <t>Total neeligibil fără TVA</t>
  </si>
  <si>
    <t>TVA pentru valoare eligibilă (1x19%)</t>
  </si>
  <si>
    <t>Total eligibil cu TVA (1+2)</t>
  </si>
  <si>
    <t>TVA pentru valoare neeligibilă (4x19%)</t>
  </si>
  <si>
    <t>Total neeligibil cu TVA (4+5)</t>
  </si>
  <si>
    <t>Total proiect fără TVA (1+4)</t>
  </si>
  <si>
    <t>Total TVA proiect (2+5)</t>
  </si>
  <si>
    <t>Total proiect cu TVA (7+8)</t>
  </si>
  <si>
    <t>„</t>
  </si>
  <si>
    <t>Tipul și obiectul contractului de achiziție publică / acordului - cadru</t>
  </si>
  <si>
    <t>COD CPV</t>
  </si>
  <si>
    <t>A - Procedura aplicata</t>
  </si>
  <si>
    <t>Buget</t>
  </si>
  <si>
    <t>Plan de achizții</t>
  </si>
  <si>
    <t>Valoare estimata contract  fără TVA</t>
  </si>
  <si>
    <t>B - Data  estimată publicare procedura</t>
  </si>
  <si>
    <t>C- Data estimată   publicare rezultat evaluare</t>
  </si>
  <si>
    <t>D- Data  estimată semnare  contract de achiziţie publică/acordului-cadru</t>
  </si>
  <si>
    <t>D- Data  estimată livrare / recepție / punere în funcțiune</t>
  </si>
  <si>
    <t xml:space="preserve">* data publicare: se va considera data semnare contracte de finanțare: </t>
  </si>
  <si>
    <t>INVESTIȚIA: I3. Realizarea sistemului de eHealth și telemedicină</t>
  </si>
  <si>
    <t>Dotări/Echipamente IT</t>
  </si>
  <si>
    <t>Total dotări/echipamente IT:</t>
  </si>
  <si>
    <t>Servicii achiziționare/dezvoltare soft-uri</t>
  </si>
  <si>
    <t>Total servicii achiziționare/dezvoltare soft</t>
  </si>
  <si>
    <t>Alte Servicii</t>
  </si>
  <si>
    <t>Pilonul II: Transformare Digitală</t>
  </si>
  <si>
    <t>COMPONENTA: 7 - Transformare digitală</t>
  </si>
  <si>
    <t>Investiția specifică: I3.3 - Investiții în sistemele informatice și în infrastructura digitală a unităților sanitare publice</t>
  </si>
  <si>
    <t>Consolidarea investițiilor în sisteme informatice și în infrastructura digitală a Spitalului Orășenesc „REGELE CAROL I” Costești</t>
  </si>
  <si>
    <t>SPITALUL ORĂȘENESC „REGELE CAROL I” COSTEȘTI</t>
  </si>
  <si>
    <t>Costești</t>
  </si>
  <si>
    <t>Argeș</t>
  </si>
  <si>
    <t>Servicii de instruire</t>
  </si>
  <si>
    <t>nr pers</t>
  </si>
  <si>
    <t>Servicii de instruire a personalului</t>
  </si>
  <si>
    <t>80000000-4</t>
  </si>
  <si>
    <t>Achizitie directa</t>
  </si>
  <si>
    <t>Multifuncțional laser, monocrom, A4</t>
  </si>
  <si>
    <t>buc</t>
  </si>
  <si>
    <t>Furnizare echipamente IT</t>
  </si>
  <si>
    <t>30232110-8</t>
  </si>
  <si>
    <t>Procedura simplificata</t>
  </si>
  <si>
    <t>30213000-5</t>
  </si>
  <si>
    <t>Monitor</t>
  </si>
  <si>
    <t>33195100-4</t>
  </si>
  <si>
    <t>Antena wifii exterior</t>
  </si>
  <si>
    <t>48820000-2</t>
  </si>
  <si>
    <t>32420000-3</t>
  </si>
  <si>
    <t>Antena wifii interior</t>
  </si>
  <si>
    <t>Router</t>
  </si>
  <si>
    <t>Furnizare soft</t>
  </si>
  <si>
    <t>48316000-6</t>
  </si>
  <si>
    <t>Servicii de publicitatea proiectului</t>
  </si>
  <si>
    <t>Servicii de publicitate</t>
  </si>
  <si>
    <t>79341000-6</t>
  </si>
  <si>
    <t>Servicii de auditare financiara</t>
  </si>
  <si>
    <t>Servicii de audit financiar</t>
  </si>
  <si>
    <t>79212100-4</t>
  </si>
  <si>
    <t>Firewall Fortinet FortiGate FG-61F + 24x7 FortiCare and FortiGuard Unified Threat Protection (UTP)</t>
  </si>
  <si>
    <t>Licente SGBD Microsoft SQL Server</t>
  </si>
  <si>
    <t>Imprimanta cod bare</t>
  </si>
  <si>
    <t>Cititor coduri de bare</t>
  </si>
  <si>
    <t>da</t>
  </si>
  <si>
    <t>Platforma informatica interoperabila</t>
  </si>
  <si>
    <t>Stație grafică cu sistem de operare</t>
  </si>
  <si>
    <t>Sistem dektop cu sistem de operare</t>
  </si>
  <si>
    <t>Server cu HDD, module securitate si interoperabilitate, Sistem operare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</si>
</sst>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\ _l_e_i_-;\-* #,##0.00\ _l_e_i_-;_-* &quot;-&quot;??\ _l_e_i_-;_-@_-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rebuchet MS"/>
      <family val="2"/>
      <charset val="238"/>
    </font>
    <font>
      <sz val="16"/>
      <color theme="1"/>
      <name val="Trebuchet MS"/>
      <family val="2"/>
      <charset val="238"/>
    </font>
    <font>
      <sz val="14"/>
      <color theme="1"/>
      <name val="Trebuchet MS"/>
      <family val="2"/>
      <charset val="238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/>
      <top style="dashDotDot">
        <color indexed="64"/>
      </top>
      <bottom/>
      <diagonal/>
    </border>
    <border>
      <left/>
      <right style="dashDotDot">
        <color indexed="64"/>
      </right>
      <top style="dashDotDot">
        <color indexed="64"/>
      </top>
      <bottom/>
      <diagonal/>
    </border>
    <border>
      <left style="dashDotDot">
        <color indexed="64"/>
      </left>
      <right/>
      <top/>
      <bottom/>
      <diagonal/>
    </border>
    <border>
      <left/>
      <right style="dashDotDot">
        <color indexed="64"/>
      </right>
      <top/>
      <bottom/>
      <diagonal/>
    </border>
    <border>
      <left style="dashDotDot">
        <color indexed="64"/>
      </left>
      <right/>
      <top/>
      <bottom style="dashDotDot">
        <color indexed="64"/>
      </bottom>
      <diagonal/>
    </border>
    <border>
      <left/>
      <right style="dashDotDot">
        <color indexed="64"/>
      </right>
      <top/>
      <bottom style="dashDotDot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0" fillId="4" borderId="0" xfId="0" applyFill="1"/>
    <xf numFmtId="0" fontId="0" fillId="4" borderId="6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2" borderId="12" xfId="0" applyFont="1" applyFill="1" applyBorder="1"/>
    <xf numFmtId="0" fontId="0" fillId="0" borderId="2" xfId="0" applyBorder="1"/>
    <xf numFmtId="0" fontId="0" fillId="0" borderId="7" xfId="0" applyBorder="1"/>
    <xf numFmtId="0" fontId="0" fillId="4" borderId="5" xfId="0" applyFill="1" applyBorder="1"/>
    <xf numFmtId="0" fontId="2" fillId="4" borderId="5" xfId="0" applyFont="1" applyFill="1" applyBorder="1"/>
    <xf numFmtId="0" fontId="2" fillId="4" borderId="0" xfId="0" applyFont="1" applyFill="1"/>
    <xf numFmtId="0" fontId="0" fillId="0" borderId="5" xfId="0" applyBorder="1" applyAlignment="1">
      <alignment wrapText="1"/>
    </xf>
    <xf numFmtId="14" fontId="0" fillId="0" borderId="0" xfId="0" applyNumberFormat="1"/>
    <xf numFmtId="14" fontId="0" fillId="0" borderId="6" xfId="0" applyNumberFormat="1" applyBorder="1"/>
    <xf numFmtId="164" fontId="0" fillId="0" borderId="0" xfId="1" applyFont="1"/>
    <xf numFmtId="0" fontId="0" fillId="0" borderId="0" xfId="0" applyAlignment="1">
      <alignment wrapText="1"/>
    </xf>
    <xf numFmtId="4" fontId="0" fillId="0" borderId="0" xfId="0" applyNumberFormat="1"/>
    <xf numFmtId="3" fontId="0" fillId="0" borderId="0" xfId="0" applyNumberFormat="1"/>
    <xf numFmtId="165" fontId="0" fillId="0" borderId="0" xfId="0" applyNumberFormat="1"/>
    <xf numFmtId="10" fontId="0" fillId="0" borderId="8" xfId="2" applyNumberFormat="1" applyFont="1" applyBorder="1"/>
    <xf numFmtId="10" fontId="0" fillId="0" borderId="0" xfId="2" applyNumberFormat="1" applyFont="1"/>
    <xf numFmtId="4" fontId="2" fillId="2" borderId="12" xfId="0" applyNumberFormat="1" applyFont="1" applyFill="1" applyBorder="1"/>
    <xf numFmtId="4" fontId="0" fillId="0" borderId="4" xfId="0" applyNumberFormat="1" applyBorder="1"/>
    <xf numFmtId="4" fontId="0" fillId="0" borderId="6" xfId="0" applyNumberFormat="1" applyBorder="1"/>
    <xf numFmtId="4" fontId="0" fillId="0" borderId="9" xfId="0" applyNumberFormat="1" applyBorder="1"/>
    <xf numFmtId="165" fontId="0" fillId="0" borderId="0" xfId="1" applyNumberFormat="1" applyFont="1"/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5" fillId="4" borderId="17" xfId="0" applyFont="1" applyFill="1" applyBorder="1" applyAlignment="1">
      <alignment horizontal="left"/>
    </xf>
    <xf numFmtId="0" fontId="0" fillId="2" borderId="13" xfId="0" applyFill="1" applyBorder="1" applyAlignment="1">
      <alignment horizontal="center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6:U57"/>
  <sheetViews>
    <sheetView tabSelected="1" topLeftCell="A35" zoomScale="85" zoomScaleNormal="85" workbookViewId="0">
      <selection activeCell="N68" sqref="N68"/>
    </sheetView>
  </sheetViews>
  <sheetFormatPr defaultRowHeight="15" x14ac:dyDescent="0.25"/>
  <cols>
    <col min="3" max="3" width="25.42578125" customWidth="1"/>
    <col min="6" max="6" width="11.7109375" bestFit="1" customWidth="1"/>
    <col min="7" max="7" width="15.85546875" customWidth="1"/>
    <col min="9" max="9" width="16.7109375" customWidth="1"/>
    <col min="10" max="10" width="15.85546875" bestFit="1" customWidth="1"/>
    <col min="11" max="11" width="16" customWidth="1"/>
    <col min="13" max="13" width="15.28515625" customWidth="1"/>
    <col min="14" max="14" width="18.85546875" customWidth="1"/>
    <col min="15" max="15" width="14.7109375" customWidth="1"/>
    <col min="16" max="16" width="18.28515625" customWidth="1"/>
    <col min="17" max="17" width="17.5703125" customWidth="1"/>
    <col min="18" max="18" width="16.42578125" customWidth="1"/>
    <col min="19" max="19" width="17.140625" customWidth="1"/>
    <col min="20" max="20" width="18.42578125" customWidth="1"/>
    <col min="21" max="21" width="19.140625" customWidth="1"/>
  </cols>
  <sheetData>
    <row r="6" spans="2:13" ht="21" x14ac:dyDescent="0.35">
      <c r="B6" s="10" t="s">
        <v>0</v>
      </c>
      <c r="C6" s="11"/>
      <c r="D6" s="1"/>
      <c r="E6" s="1"/>
      <c r="F6" s="1"/>
      <c r="G6" s="1"/>
      <c r="H6" s="1"/>
      <c r="I6" s="1"/>
    </row>
    <row r="7" spans="2:13" ht="22.15" x14ac:dyDescent="0.45">
      <c r="B7" s="11"/>
      <c r="C7" s="11"/>
      <c r="D7" s="1"/>
      <c r="E7" s="1"/>
      <c r="F7" s="1"/>
      <c r="G7" s="1"/>
      <c r="H7" s="1"/>
      <c r="I7" s="1"/>
    </row>
    <row r="8" spans="2:13" ht="21" x14ac:dyDescent="0.35">
      <c r="B8" s="11" t="s">
        <v>47</v>
      </c>
      <c r="C8" s="11"/>
      <c r="D8" s="1"/>
      <c r="E8" s="1"/>
      <c r="F8" s="1"/>
      <c r="G8" s="1"/>
      <c r="H8" s="1"/>
      <c r="I8" s="1"/>
    </row>
    <row r="9" spans="2:13" ht="21" x14ac:dyDescent="0.35">
      <c r="B9" s="11" t="s">
        <v>48</v>
      </c>
      <c r="C9" s="11"/>
      <c r="D9" s="1"/>
      <c r="E9" s="1"/>
      <c r="F9" s="1"/>
      <c r="G9" s="1"/>
      <c r="H9" s="1"/>
      <c r="I9" s="1"/>
    </row>
    <row r="10" spans="2:13" ht="21" x14ac:dyDescent="0.35">
      <c r="B10" s="11" t="s">
        <v>41</v>
      </c>
      <c r="C10" s="11"/>
      <c r="D10" s="1"/>
      <c r="E10" s="1"/>
      <c r="F10" s="1"/>
      <c r="G10" s="1"/>
      <c r="H10" s="1"/>
      <c r="I10" s="1"/>
    </row>
    <row r="11" spans="2:13" ht="21" x14ac:dyDescent="0.35">
      <c r="B11" s="11" t="s">
        <v>49</v>
      </c>
      <c r="C11" s="11"/>
      <c r="D11" s="1"/>
      <c r="E11" s="1"/>
      <c r="F11" s="1"/>
      <c r="G11" s="1"/>
      <c r="H11" s="1"/>
      <c r="I11" s="1"/>
    </row>
    <row r="12" spans="2:13" ht="18" x14ac:dyDescent="0.35">
      <c r="B12" s="11"/>
      <c r="C12" s="11"/>
    </row>
    <row r="13" spans="2:13" ht="18" x14ac:dyDescent="0.35">
      <c r="B13" s="11"/>
      <c r="C13" s="11"/>
    </row>
    <row r="14" spans="2:13" ht="18.75" x14ac:dyDescent="0.3">
      <c r="B14" s="33" t="s">
        <v>13</v>
      </c>
      <c r="C14" s="34"/>
      <c r="D14" s="37" t="s">
        <v>50</v>
      </c>
      <c r="E14" s="37"/>
      <c r="F14" s="37"/>
      <c r="G14" s="37"/>
      <c r="H14" s="37"/>
      <c r="I14" s="37"/>
      <c r="J14" s="37"/>
      <c r="K14" s="37"/>
      <c r="L14" s="37"/>
      <c r="M14" s="37"/>
    </row>
    <row r="15" spans="2:13" ht="18.75" x14ac:dyDescent="0.3">
      <c r="B15" s="35" t="s">
        <v>14</v>
      </c>
      <c r="C15" s="36"/>
      <c r="D15" s="37" t="s">
        <v>51</v>
      </c>
      <c r="E15" s="37"/>
      <c r="F15" s="37"/>
      <c r="G15" s="37"/>
      <c r="H15" s="37"/>
      <c r="I15" s="37"/>
      <c r="J15" s="37"/>
      <c r="K15" s="37"/>
      <c r="L15" s="37"/>
      <c r="M15" s="37"/>
    </row>
    <row r="16" spans="2:13" ht="15" customHeight="1" x14ac:dyDescent="0.3">
      <c r="B16" s="38" t="s">
        <v>17</v>
      </c>
      <c r="C16" s="39"/>
      <c r="D16" s="37">
        <v>5172597</v>
      </c>
      <c r="E16" s="37"/>
      <c r="F16" s="37"/>
      <c r="G16" s="37"/>
      <c r="H16" s="37"/>
      <c r="I16" s="37"/>
      <c r="J16" s="37"/>
      <c r="K16" s="37"/>
      <c r="L16" s="37"/>
      <c r="M16" s="37"/>
    </row>
    <row r="17" spans="2:21" ht="18.75" x14ac:dyDescent="0.3">
      <c r="B17" s="35" t="s">
        <v>15</v>
      </c>
      <c r="C17" s="36"/>
      <c r="D17" s="37" t="s">
        <v>52</v>
      </c>
      <c r="E17" s="37"/>
      <c r="F17" s="37"/>
      <c r="G17" s="37"/>
      <c r="H17" s="37"/>
      <c r="I17" s="37"/>
      <c r="J17" s="37"/>
      <c r="K17" s="37"/>
      <c r="L17" s="37"/>
      <c r="M17" s="37"/>
    </row>
    <row r="18" spans="2:21" ht="18.75" x14ac:dyDescent="0.3">
      <c r="B18" s="52" t="s">
        <v>16</v>
      </c>
      <c r="C18" s="53"/>
      <c r="D18" s="37" t="s">
        <v>53</v>
      </c>
      <c r="E18" s="37"/>
      <c r="F18" s="37"/>
      <c r="G18" s="37"/>
      <c r="H18" s="37"/>
      <c r="I18" s="37"/>
      <c r="J18" s="37"/>
      <c r="K18" s="37"/>
      <c r="L18" s="37"/>
      <c r="M18" s="37"/>
    </row>
    <row r="20" spans="2:21" x14ac:dyDescent="0.25">
      <c r="N20" s="55" t="s">
        <v>40</v>
      </c>
      <c r="O20" s="55"/>
      <c r="P20" s="55"/>
      <c r="Q20" s="55"/>
      <c r="R20" s="55"/>
      <c r="S20" s="55"/>
      <c r="T20" s="55"/>
      <c r="U20" s="55"/>
    </row>
    <row r="21" spans="2:21" ht="21" x14ac:dyDescent="0.25">
      <c r="B21" s="49" t="s">
        <v>33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1"/>
      <c r="N21" s="49" t="s">
        <v>34</v>
      </c>
      <c r="O21" s="50"/>
      <c r="P21" s="50"/>
      <c r="Q21" s="50"/>
      <c r="R21" s="50"/>
      <c r="S21" s="50"/>
      <c r="T21" s="50"/>
      <c r="U21" s="50"/>
    </row>
    <row r="22" spans="2:21" ht="35.25" customHeight="1" x14ac:dyDescent="0.25">
      <c r="B22" s="40" t="s">
        <v>1</v>
      </c>
      <c r="C22" s="43" t="s">
        <v>2</v>
      </c>
      <c r="D22" s="40" t="s">
        <v>3</v>
      </c>
      <c r="E22" s="40" t="s">
        <v>4</v>
      </c>
      <c r="F22" s="43" t="s">
        <v>5</v>
      </c>
      <c r="G22" s="8"/>
      <c r="H22" s="40" t="s">
        <v>7</v>
      </c>
      <c r="I22" s="40"/>
      <c r="J22" s="40" t="s">
        <v>10</v>
      </c>
      <c r="K22" s="40"/>
      <c r="L22" s="40" t="s">
        <v>18</v>
      </c>
      <c r="M22" s="40"/>
      <c r="N22" s="54" t="s">
        <v>30</v>
      </c>
      <c r="O22" s="56" t="s">
        <v>31</v>
      </c>
      <c r="P22" s="54" t="s">
        <v>35</v>
      </c>
      <c r="Q22" s="54" t="s">
        <v>32</v>
      </c>
      <c r="R22" s="54" t="s">
        <v>36</v>
      </c>
      <c r="S22" s="54" t="s">
        <v>37</v>
      </c>
      <c r="T22" s="54" t="s">
        <v>38</v>
      </c>
      <c r="U22" s="54" t="s">
        <v>39</v>
      </c>
    </row>
    <row r="23" spans="2:21" ht="42.75" customHeight="1" x14ac:dyDescent="0.25">
      <c r="B23" s="40"/>
      <c r="C23" s="43"/>
      <c r="D23" s="40"/>
      <c r="E23" s="40"/>
      <c r="F23" s="43"/>
      <c r="G23" s="8" t="s">
        <v>6</v>
      </c>
      <c r="H23" s="8" t="s">
        <v>9</v>
      </c>
      <c r="I23" s="8" t="s">
        <v>8</v>
      </c>
      <c r="J23" s="8" t="s">
        <v>11</v>
      </c>
      <c r="K23" s="9" t="s">
        <v>12</v>
      </c>
      <c r="L23" s="8" t="s">
        <v>11</v>
      </c>
      <c r="M23" s="9" t="s">
        <v>12</v>
      </c>
      <c r="N23" s="54"/>
      <c r="O23" s="56"/>
      <c r="P23" s="54"/>
      <c r="Q23" s="54"/>
      <c r="R23" s="54"/>
      <c r="S23" s="54"/>
      <c r="T23" s="54"/>
      <c r="U23" s="54"/>
    </row>
    <row r="24" spans="2:21" x14ac:dyDescent="0.25">
      <c r="B24" s="44" t="s">
        <v>42</v>
      </c>
      <c r="C24" s="45"/>
      <c r="D24" s="2"/>
      <c r="E24" s="2"/>
      <c r="F24" s="2"/>
      <c r="G24" s="2"/>
      <c r="H24" s="2"/>
      <c r="I24" s="2"/>
      <c r="J24" s="2"/>
      <c r="K24" s="2"/>
      <c r="L24" s="2"/>
      <c r="M24" s="3"/>
      <c r="N24" s="15"/>
      <c r="O24" s="2"/>
      <c r="P24" s="2"/>
      <c r="Q24" s="2"/>
      <c r="R24" s="2"/>
      <c r="S24" s="2"/>
      <c r="T24" s="2"/>
      <c r="U24" s="3"/>
    </row>
    <row r="25" spans="2:21" ht="30" x14ac:dyDescent="0.25">
      <c r="B25" s="4">
        <v>1</v>
      </c>
      <c r="C25" s="22" t="s">
        <v>59</v>
      </c>
      <c r="D25" t="s">
        <v>60</v>
      </c>
      <c r="E25">
        <v>20</v>
      </c>
      <c r="F25" s="23">
        <v>4200</v>
      </c>
      <c r="G25">
        <f>F25*E25</f>
        <v>84000</v>
      </c>
      <c r="H25" t="s">
        <v>9</v>
      </c>
      <c r="J25" s="19">
        <v>45147</v>
      </c>
      <c r="K25">
        <f>F25</f>
        <v>4200</v>
      </c>
      <c r="M25" s="5"/>
      <c r="N25" s="18" t="s">
        <v>61</v>
      </c>
      <c r="O25" t="s">
        <v>62</v>
      </c>
      <c r="P25">
        <f>G25</f>
        <v>84000</v>
      </c>
      <c r="Q25" s="22" t="s">
        <v>63</v>
      </c>
      <c r="R25" s="19">
        <f>R43</f>
        <v>45323</v>
      </c>
      <c r="S25" s="19">
        <v>45412</v>
      </c>
      <c r="T25" s="19">
        <v>45424</v>
      </c>
      <c r="U25" s="20">
        <v>45503</v>
      </c>
    </row>
    <row r="26" spans="2:21" ht="30" x14ac:dyDescent="0.25">
      <c r="B26" s="4">
        <v>2</v>
      </c>
      <c r="C26" s="22" t="s">
        <v>86</v>
      </c>
      <c r="D26" t="s">
        <v>60</v>
      </c>
      <c r="E26">
        <v>1</v>
      </c>
      <c r="F26" s="23">
        <v>24000</v>
      </c>
      <c r="G26">
        <f t="shared" ref="G26:G32" si="0">F26*E26</f>
        <v>24000</v>
      </c>
      <c r="H26" t="s">
        <v>9</v>
      </c>
      <c r="J26" s="19">
        <v>45147</v>
      </c>
      <c r="K26">
        <f t="shared" ref="K26:K32" si="1">F26</f>
        <v>24000</v>
      </c>
      <c r="M26" s="5"/>
      <c r="N26" s="18" t="s">
        <v>61</v>
      </c>
      <c r="O26" t="s">
        <v>64</v>
      </c>
      <c r="P26">
        <f t="shared" ref="P26:P32" si="2">G26</f>
        <v>24000</v>
      </c>
      <c r="Q26" s="22" t="s">
        <v>63</v>
      </c>
      <c r="R26" s="19">
        <f t="shared" ref="R26:R27" si="3">R44</f>
        <v>45323</v>
      </c>
      <c r="S26" s="19">
        <v>45412</v>
      </c>
      <c r="T26" s="19">
        <v>45424</v>
      </c>
      <c r="U26" s="20">
        <v>45503</v>
      </c>
    </row>
    <row r="27" spans="2:21" ht="28.9" x14ac:dyDescent="0.3">
      <c r="B27" s="4">
        <v>3</v>
      </c>
      <c r="C27" s="22" t="s">
        <v>87</v>
      </c>
      <c r="D27" t="s">
        <v>60</v>
      </c>
      <c r="E27">
        <v>19</v>
      </c>
      <c r="F27" s="23">
        <v>5900</v>
      </c>
      <c r="G27">
        <f t="shared" si="0"/>
        <v>112100</v>
      </c>
      <c r="H27" t="s">
        <v>9</v>
      </c>
      <c r="J27" s="19">
        <v>45147</v>
      </c>
      <c r="K27">
        <f t="shared" si="1"/>
        <v>5900</v>
      </c>
      <c r="M27" s="5"/>
      <c r="N27" s="18" t="s">
        <v>61</v>
      </c>
      <c r="O27" t="s">
        <v>64</v>
      </c>
      <c r="P27">
        <f t="shared" si="2"/>
        <v>112100</v>
      </c>
      <c r="Q27" s="22" t="s">
        <v>63</v>
      </c>
      <c r="R27" s="19">
        <f t="shared" si="3"/>
        <v>45323</v>
      </c>
      <c r="S27" s="19">
        <v>45412</v>
      </c>
      <c r="T27" s="19">
        <v>45424</v>
      </c>
      <c r="U27" s="20">
        <v>45503</v>
      </c>
    </row>
    <row r="28" spans="2:21" ht="28.9" x14ac:dyDescent="0.3">
      <c r="B28" s="4">
        <v>4</v>
      </c>
      <c r="C28" s="22" t="s">
        <v>65</v>
      </c>
      <c r="D28" t="s">
        <v>60</v>
      </c>
      <c r="E28">
        <v>20</v>
      </c>
      <c r="F28" s="23">
        <v>980</v>
      </c>
      <c r="G28">
        <f t="shared" si="0"/>
        <v>19600</v>
      </c>
      <c r="H28" t="s">
        <v>9</v>
      </c>
      <c r="J28" s="19">
        <v>45147</v>
      </c>
      <c r="K28">
        <f t="shared" si="1"/>
        <v>980</v>
      </c>
      <c r="M28" s="5"/>
      <c r="N28" s="18" t="s">
        <v>61</v>
      </c>
      <c r="O28" t="s">
        <v>66</v>
      </c>
      <c r="P28">
        <f t="shared" si="2"/>
        <v>19600</v>
      </c>
      <c r="Q28" s="22" t="s">
        <v>63</v>
      </c>
      <c r="R28" s="19" t="e">
        <f>#REF!</f>
        <v>#REF!</v>
      </c>
      <c r="S28" s="19">
        <v>45412</v>
      </c>
      <c r="T28" s="19">
        <v>45424</v>
      </c>
      <c r="U28" s="20">
        <v>45503</v>
      </c>
    </row>
    <row r="29" spans="2:21" ht="57.6" x14ac:dyDescent="0.3">
      <c r="B29" s="4">
        <v>5</v>
      </c>
      <c r="C29" s="22" t="s">
        <v>88</v>
      </c>
      <c r="D29" t="s">
        <v>60</v>
      </c>
      <c r="E29">
        <v>1</v>
      </c>
      <c r="F29" s="23">
        <v>120000</v>
      </c>
      <c r="G29">
        <f t="shared" si="0"/>
        <v>120000</v>
      </c>
      <c r="H29" t="s">
        <v>9</v>
      </c>
      <c r="J29" s="19">
        <v>45147</v>
      </c>
      <c r="K29">
        <f t="shared" si="1"/>
        <v>120000</v>
      </c>
      <c r="M29" s="5"/>
      <c r="N29" s="18" t="s">
        <v>61</v>
      </c>
      <c r="O29" s="24" t="s">
        <v>68</v>
      </c>
      <c r="P29">
        <f t="shared" si="2"/>
        <v>120000</v>
      </c>
      <c r="Q29" s="22" t="s">
        <v>63</v>
      </c>
      <c r="R29" s="19" t="e">
        <f>#REF!</f>
        <v>#REF!</v>
      </c>
      <c r="S29" s="19">
        <v>45412</v>
      </c>
      <c r="T29" s="19">
        <v>45424</v>
      </c>
      <c r="U29" s="20">
        <v>45503</v>
      </c>
    </row>
    <row r="30" spans="2:21" ht="28.9" x14ac:dyDescent="0.3">
      <c r="B30" s="4">
        <v>6</v>
      </c>
      <c r="C30" s="22" t="s">
        <v>67</v>
      </c>
      <c r="D30" t="s">
        <v>60</v>
      </c>
      <c r="E30">
        <v>17</v>
      </c>
      <c r="F30" s="23">
        <v>1200</v>
      </c>
      <c r="G30">
        <f t="shared" si="0"/>
        <v>20400</v>
      </c>
      <c r="H30" t="s">
        <v>9</v>
      </c>
      <c r="J30" s="19">
        <v>45147</v>
      </c>
      <c r="K30">
        <f t="shared" si="1"/>
        <v>1200</v>
      </c>
      <c r="M30" s="5"/>
      <c r="N30" s="18" t="s">
        <v>61</v>
      </c>
      <c r="O30" t="s">
        <v>69</v>
      </c>
      <c r="P30">
        <f t="shared" si="2"/>
        <v>20400</v>
      </c>
      <c r="Q30" s="22" t="s">
        <v>63</v>
      </c>
      <c r="R30" s="19" t="e">
        <f>#REF!</f>
        <v>#REF!</v>
      </c>
      <c r="S30" s="19">
        <v>45412</v>
      </c>
      <c r="T30" s="19">
        <v>45424</v>
      </c>
      <c r="U30" s="20">
        <v>45503</v>
      </c>
    </row>
    <row r="31" spans="2:21" ht="28.9" x14ac:dyDescent="0.3">
      <c r="B31" s="4">
        <v>7</v>
      </c>
      <c r="C31" s="22" t="s">
        <v>70</v>
      </c>
      <c r="D31" t="s">
        <v>60</v>
      </c>
      <c r="E31">
        <v>17</v>
      </c>
      <c r="F31" s="23">
        <v>1200</v>
      </c>
      <c r="G31">
        <f t="shared" si="0"/>
        <v>20400</v>
      </c>
      <c r="H31" t="s">
        <v>9</v>
      </c>
      <c r="J31" s="19">
        <v>45147</v>
      </c>
      <c r="K31">
        <f t="shared" si="1"/>
        <v>1200</v>
      </c>
      <c r="M31" s="5"/>
      <c r="N31" s="18" t="s">
        <v>61</v>
      </c>
      <c r="O31" t="s">
        <v>69</v>
      </c>
      <c r="P31">
        <f t="shared" si="2"/>
        <v>20400</v>
      </c>
      <c r="Q31" s="22" t="s">
        <v>63</v>
      </c>
      <c r="R31" s="19" t="e">
        <f>#REF!</f>
        <v>#REF!</v>
      </c>
      <c r="S31" s="19">
        <v>45412</v>
      </c>
      <c r="T31" s="19">
        <v>45424</v>
      </c>
      <c r="U31" s="20">
        <v>45503</v>
      </c>
    </row>
    <row r="32" spans="2:21" ht="28.9" x14ac:dyDescent="0.3">
      <c r="B32" s="4">
        <v>8</v>
      </c>
      <c r="C32" s="22" t="s">
        <v>71</v>
      </c>
      <c r="D32" t="s">
        <v>60</v>
      </c>
      <c r="E32">
        <v>17</v>
      </c>
      <c r="F32" s="23">
        <v>1350</v>
      </c>
      <c r="G32">
        <f t="shared" si="0"/>
        <v>22950</v>
      </c>
      <c r="H32" t="s">
        <v>9</v>
      </c>
      <c r="J32" s="19">
        <v>45147</v>
      </c>
      <c r="K32">
        <f t="shared" si="1"/>
        <v>1350</v>
      </c>
      <c r="M32" s="5"/>
      <c r="N32" s="18" t="s">
        <v>61</v>
      </c>
      <c r="O32" t="s">
        <v>69</v>
      </c>
      <c r="P32">
        <f t="shared" si="2"/>
        <v>22950</v>
      </c>
      <c r="Q32" s="22" t="s">
        <v>63</v>
      </c>
      <c r="R32" s="19" t="e">
        <f>#REF!</f>
        <v>#REF!</v>
      </c>
      <c r="S32" s="19">
        <v>45412</v>
      </c>
      <c r="T32" s="19">
        <v>45424</v>
      </c>
      <c r="U32" s="20">
        <v>45503</v>
      </c>
    </row>
    <row r="33" spans="2:21" ht="57.6" x14ac:dyDescent="0.3">
      <c r="B33" s="4">
        <v>9</v>
      </c>
      <c r="C33" s="22" t="s">
        <v>80</v>
      </c>
      <c r="D33" t="s">
        <v>60</v>
      </c>
      <c r="E33">
        <v>1</v>
      </c>
      <c r="F33" s="23">
        <v>12500</v>
      </c>
      <c r="G33" s="23">
        <f t="shared" ref="G33:G35" si="4">F33*E33</f>
        <v>12500</v>
      </c>
      <c r="H33" t="s">
        <v>9</v>
      </c>
      <c r="J33" s="19">
        <v>45149</v>
      </c>
      <c r="K33">
        <f t="shared" ref="K33:K35" si="5">F33</f>
        <v>12500</v>
      </c>
      <c r="M33" s="5"/>
      <c r="N33" s="18" t="s">
        <v>61</v>
      </c>
      <c r="O33" t="s">
        <v>69</v>
      </c>
      <c r="P33">
        <f t="shared" ref="P33:P35" si="6">G33</f>
        <v>12500</v>
      </c>
      <c r="Q33" s="22" t="s">
        <v>63</v>
      </c>
      <c r="R33" s="19">
        <v>45323</v>
      </c>
      <c r="S33" s="19">
        <v>45412</v>
      </c>
      <c r="T33" s="19">
        <v>45424</v>
      </c>
      <c r="U33" s="20">
        <v>45503</v>
      </c>
    </row>
    <row r="34" spans="2:21" ht="28.9" x14ac:dyDescent="0.3">
      <c r="B34" s="4">
        <v>10</v>
      </c>
      <c r="C34" s="22" t="s">
        <v>82</v>
      </c>
      <c r="D34" t="s">
        <v>60</v>
      </c>
      <c r="E34">
        <v>11</v>
      </c>
      <c r="F34" s="23">
        <v>2500</v>
      </c>
      <c r="G34" s="23">
        <f t="shared" si="4"/>
        <v>27500</v>
      </c>
      <c r="H34" t="s">
        <v>9</v>
      </c>
      <c r="J34" s="19">
        <v>45149</v>
      </c>
      <c r="K34">
        <f t="shared" si="5"/>
        <v>2500</v>
      </c>
      <c r="M34" s="5"/>
      <c r="N34" s="18" t="s">
        <v>61</v>
      </c>
      <c r="O34" t="s">
        <v>69</v>
      </c>
      <c r="P34">
        <f t="shared" si="6"/>
        <v>27500</v>
      </c>
      <c r="Q34" s="22" t="s">
        <v>63</v>
      </c>
      <c r="R34" s="19">
        <v>45323</v>
      </c>
      <c r="S34" s="19">
        <v>45412</v>
      </c>
      <c r="T34" s="19">
        <v>45424</v>
      </c>
      <c r="U34" s="20">
        <v>45503</v>
      </c>
    </row>
    <row r="35" spans="2:21" ht="28.9" x14ac:dyDescent="0.3">
      <c r="B35" s="4">
        <v>11</v>
      </c>
      <c r="C35" s="22" t="s">
        <v>83</v>
      </c>
      <c r="D35" t="s">
        <v>60</v>
      </c>
      <c r="E35">
        <v>11</v>
      </c>
      <c r="F35" s="23">
        <v>1200</v>
      </c>
      <c r="G35" s="23">
        <f t="shared" si="4"/>
        <v>13200</v>
      </c>
      <c r="H35" t="s">
        <v>84</v>
      </c>
      <c r="J35" s="19">
        <v>45149</v>
      </c>
      <c r="K35">
        <f t="shared" si="5"/>
        <v>1200</v>
      </c>
      <c r="M35" s="5"/>
      <c r="N35" s="18" t="s">
        <v>61</v>
      </c>
      <c r="O35" t="s">
        <v>69</v>
      </c>
      <c r="P35">
        <f t="shared" si="6"/>
        <v>13200</v>
      </c>
      <c r="Q35" s="22" t="s">
        <v>63</v>
      </c>
      <c r="R35" s="19">
        <v>45323</v>
      </c>
      <c r="S35" s="19">
        <v>45412</v>
      </c>
      <c r="T35" s="19">
        <v>45424</v>
      </c>
      <c r="U35" s="20">
        <v>45503</v>
      </c>
    </row>
    <row r="36" spans="2:21" x14ac:dyDescent="0.25">
      <c r="B36" s="41" t="s">
        <v>43</v>
      </c>
      <c r="C36" s="42"/>
      <c r="D36" s="42"/>
      <c r="E36" s="42"/>
      <c r="F36" s="42"/>
      <c r="G36" s="12">
        <f>SUM(G25:G35)</f>
        <v>476650</v>
      </c>
      <c r="H36" s="27">
        <v>0.4017</v>
      </c>
      <c r="M36" s="5"/>
      <c r="N36" s="4"/>
      <c r="U36" s="20"/>
    </row>
    <row r="37" spans="2:21" x14ac:dyDescent="0.25">
      <c r="B37" s="16" t="s">
        <v>44</v>
      </c>
      <c r="C37" s="17"/>
      <c r="D37" s="2"/>
      <c r="E37" s="2"/>
      <c r="F37" s="2"/>
      <c r="G37" s="2"/>
      <c r="H37" s="2"/>
      <c r="I37" s="2"/>
      <c r="J37" s="2"/>
      <c r="K37" s="2"/>
      <c r="L37" s="2"/>
      <c r="M37" s="3"/>
      <c r="N37" s="15"/>
      <c r="O37" s="2"/>
      <c r="P37" s="2"/>
      <c r="Q37" s="2"/>
      <c r="R37" s="2"/>
      <c r="S37" s="2"/>
      <c r="T37" s="2"/>
      <c r="U37" s="2"/>
    </row>
    <row r="38" spans="2:21" ht="28.9" x14ac:dyDescent="0.3">
      <c r="B38" s="4">
        <v>1</v>
      </c>
      <c r="C38" s="22" t="s">
        <v>85</v>
      </c>
      <c r="D38" t="s">
        <v>60</v>
      </c>
      <c r="E38">
        <v>1</v>
      </c>
      <c r="F38" s="21">
        <v>710000</v>
      </c>
      <c r="G38" s="21">
        <f t="shared" ref="G38" si="7">F38*E38</f>
        <v>710000</v>
      </c>
      <c r="H38" t="s">
        <v>9</v>
      </c>
      <c r="J38" s="19">
        <v>45149</v>
      </c>
      <c r="K38">
        <f t="shared" ref="K38:K39" si="8">F38</f>
        <v>710000</v>
      </c>
      <c r="M38" s="5"/>
      <c r="N38" s="4" t="s">
        <v>72</v>
      </c>
      <c r="O38" t="s">
        <v>73</v>
      </c>
      <c r="P38">
        <f t="shared" ref="P38:P39" si="9">G38</f>
        <v>710000</v>
      </c>
      <c r="Q38" s="22" t="s">
        <v>63</v>
      </c>
      <c r="R38" s="19">
        <v>45323</v>
      </c>
      <c r="S38" s="19">
        <v>45412</v>
      </c>
      <c r="T38" s="19">
        <v>45424</v>
      </c>
      <c r="U38" s="20">
        <v>45503</v>
      </c>
    </row>
    <row r="39" spans="2:21" ht="28.9" x14ac:dyDescent="0.3">
      <c r="B39" s="4">
        <v>2</v>
      </c>
      <c r="C39" s="22" t="s">
        <v>81</v>
      </c>
      <c r="D39" t="s">
        <v>60</v>
      </c>
      <c r="E39">
        <v>1</v>
      </c>
      <c r="F39" s="21">
        <v>3193</v>
      </c>
      <c r="G39" s="32">
        <v>3740</v>
      </c>
      <c r="H39" t="s">
        <v>9</v>
      </c>
      <c r="J39" s="19">
        <v>45147</v>
      </c>
      <c r="K39">
        <f t="shared" si="8"/>
        <v>3193</v>
      </c>
      <c r="M39" s="5"/>
      <c r="N39" s="4" t="s">
        <v>72</v>
      </c>
      <c r="O39" t="s">
        <v>73</v>
      </c>
      <c r="P39">
        <f t="shared" si="9"/>
        <v>3740</v>
      </c>
      <c r="Q39" s="22" t="s">
        <v>63</v>
      </c>
      <c r="R39" s="19">
        <v>45323</v>
      </c>
      <c r="S39" s="19">
        <v>45412</v>
      </c>
      <c r="T39" s="19">
        <v>45424</v>
      </c>
      <c r="U39" s="20">
        <v>45503</v>
      </c>
    </row>
    <row r="40" spans="2:21" ht="14.45" x14ac:dyDescent="0.3">
      <c r="B40" s="4"/>
      <c r="M40" s="5"/>
      <c r="N40" s="4"/>
    </row>
    <row r="41" spans="2:21" x14ac:dyDescent="0.25">
      <c r="B41" s="41" t="s">
        <v>45</v>
      </c>
      <c r="C41" s="42"/>
      <c r="D41" s="42"/>
      <c r="E41" s="42"/>
      <c r="F41" s="42"/>
      <c r="G41" s="12">
        <f>SUM(G38:G40)</f>
        <v>713740</v>
      </c>
      <c r="H41" s="27">
        <v>0.56330000000000002</v>
      </c>
      <c r="M41" s="5"/>
      <c r="N41" s="4"/>
    </row>
    <row r="42" spans="2:21" ht="14.45" x14ac:dyDescent="0.3">
      <c r="B42" s="44" t="s">
        <v>46</v>
      </c>
      <c r="C42" s="45"/>
      <c r="D42" s="2"/>
      <c r="E42" s="2"/>
      <c r="F42" s="2"/>
      <c r="G42" s="2"/>
      <c r="H42" s="2"/>
      <c r="I42" s="2"/>
      <c r="J42" s="2"/>
      <c r="K42" s="2"/>
      <c r="L42" s="2"/>
      <c r="M42" s="3"/>
      <c r="N42" s="15"/>
      <c r="O42" s="2"/>
      <c r="P42" s="2"/>
      <c r="Q42" s="2"/>
      <c r="R42" s="2"/>
      <c r="S42" s="2"/>
      <c r="T42" s="2"/>
      <c r="U42" s="3"/>
    </row>
    <row r="43" spans="2:21" ht="28.9" x14ac:dyDescent="0.3">
      <c r="B43" s="4">
        <v>1</v>
      </c>
      <c r="C43" t="s">
        <v>54</v>
      </c>
      <c r="D43" t="s">
        <v>55</v>
      </c>
      <c r="E43">
        <v>178</v>
      </c>
      <c r="F43">
        <v>120</v>
      </c>
      <c r="G43" s="21">
        <f>F43*E43</f>
        <v>21360</v>
      </c>
      <c r="H43" t="s">
        <v>9</v>
      </c>
      <c r="J43" s="19">
        <v>45148</v>
      </c>
      <c r="K43">
        <f t="shared" ref="K43:K45" si="10">F43</f>
        <v>120</v>
      </c>
      <c r="M43" s="5"/>
      <c r="N43" s="18" t="s">
        <v>56</v>
      </c>
      <c r="O43" t="s">
        <v>57</v>
      </c>
      <c r="P43">
        <f>G43</f>
        <v>21360</v>
      </c>
      <c r="Q43" t="s">
        <v>58</v>
      </c>
      <c r="R43" s="19">
        <v>45323</v>
      </c>
      <c r="S43" s="19">
        <v>45327</v>
      </c>
      <c r="T43" s="19">
        <v>45328</v>
      </c>
      <c r="U43" s="20">
        <v>45412</v>
      </c>
    </row>
    <row r="44" spans="2:21" ht="28.9" x14ac:dyDescent="0.3">
      <c r="B44" s="4">
        <v>2</v>
      </c>
      <c r="C44" s="22" t="s">
        <v>74</v>
      </c>
      <c r="D44" t="s">
        <v>60</v>
      </c>
      <c r="E44">
        <v>2</v>
      </c>
      <c r="F44">
        <v>1500</v>
      </c>
      <c r="G44" s="21">
        <f t="shared" ref="G44" si="11">F44*E44</f>
        <v>3000</v>
      </c>
      <c r="H44" t="s">
        <v>9</v>
      </c>
      <c r="J44" s="19">
        <v>45154</v>
      </c>
      <c r="K44">
        <f t="shared" si="10"/>
        <v>1500</v>
      </c>
      <c r="M44" s="5"/>
      <c r="N44" s="18" t="s">
        <v>75</v>
      </c>
      <c r="O44" t="s">
        <v>76</v>
      </c>
      <c r="P44">
        <f>G44</f>
        <v>3000</v>
      </c>
      <c r="Q44" t="s">
        <v>58</v>
      </c>
      <c r="R44" s="19">
        <v>45323</v>
      </c>
      <c r="S44" s="19">
        <v>45327</v>
      </c>
      <c r="T44" s="19">
        <v>45328</v>
      </c>
      <c r="U44" s="20">
        <v>45412</v>
      </c>
    </row>
    <row r="45" spans="2:21" ht="28.9" x14ac:dyDescent="0.3">
      <c r="B45" s="4">
        <v>3</v>
      </c>
      <c r="C45" t="s">
        <v>77</v>
      </c>
      <c r="D45" t="s">
        <v>60</v>
      </c>
      <c r="E45">
        <v>1</v>
      </c>
      <c r="F45" s="21">
        <v>20000</v>
      </c>
      <c r="G45" s="21">
        <v>20000</v>
      </c>
      <c r="H45" t="s">
        <v>9</v>
      </c>
      <c r="J45" s="19">
        <v>45154</v>
      </c>
      <c r="K45">
        <f t="shared" si="10"/>
        <v>20000</v>
      </c>
      <c r="M45" s="5"/>
      <c r="N45" s="18" t="s">
        <v>78</v>
      </c>
      <c r="O45" t="s">
        <v>79</v>
      </c>
      <c r="P45">
        <f>G45</f>
        <v>20000</v>
      </c>
      <c r="Q45" t="s">
        <v>58</v>
      </c>
      <c r="R45" s="19">
        <v>45323</v>
      </c>
      <c r="S45" s="19">
        <v>45327</v>
      </c>
      <c r="T45" s="19">
        <v>45328</v>
      </c>
      <c r="U45" s="20">
        <v>45412</v>
      </c>
    </row>
    <row r="46" spans="2:21" ht="14.45" x14ac:dyDescent="0.3">
      <c r="B46" s="4"/>
      <c r="M46" s="5"/>
      <c r="N46" s="4"/>
      <c r="U46" s="5"/>
    </row>
    <row r="47" spans="2:21" ht="14.45" x14ac:dyDescent="0.3">
      <c r="B47" s="41" t="s">
        <v>19</v>
      </c>
      <c r="C47" s="42"/>
      <c r="D47" s="42"/>
      <c r="E47" s="42"/>
      <c r="F47" s="42"/>
      <c r="G47" s="28">
        <f>SUM(G43:G46)</f>
        <v>44360</v>
      </c>
      <c r="H47" s="26">
        <v>3.5000000000000003E-2</v>
      </c>
      <c r="I47" s="6"/>
      <c r="J47" s="6"/>
      <c r="K47" s="6"/>
      <c r="L47" s="6"/>
      <c r="M47" s="7"/>
      <c r="N47" s="14"/>
      <c r="O47" s="6"/>
      <c r="P47" s="6"/>
      <c r="Q47" s="6"/>
      <c r="R47" s="6"/>
      <c r="S47" s="6"/>
      <c r="T47" s="6"/>
      <c r="U47" s="7"/>
    </row>
    <row r="48" spans="2:21" x14ac:dyDescent="0.25">
      <c r="B48" s="13" t="s">
        <v>29</v>
      </c>
      <c r="C48" s="48" t="s">
        <v>20</v>
      </c>
      <c r="D48" s="48"/>
      <c r="E48" s="48"/>
      <c r="F48" s="48"/>
      <c r="G48" s="29">
        <v>1234750</v>
      </c>
      <c r="H48">
        <v>4.9390000000000001</v>
      </c>
      <c r="I48" s="21">
        <f>G48/H48</f>
        <v>250000</v>
      </c>
      <c r="J48" s="25"/>
    </row>
    <row r="49" spans="2:11" x14ac:dyDescent="0.25">
      <c r="B49" s="4">
        <v>2</v>
      </c>
      <c r="C49" s="46" t="s">
        <v>22</v>
      </c>
      <c r="D49" s="46"/>
      <c r="E49" s="46"/>
      <c r="F49" s="46"/>
      <c r="G49" s="30">
        <f>G48*0.19</f>
        <v>234602.5</v>
      </c>
      <c r="I49" s="21"/>
    </row>
    <row r="50" spans="2:11" ht="14.45" x14ac:dyDescent="0.3">
      <c r="B50" s="4">
        <v>3</v>
      </c>
      <c r="C50" s="46" t="s">
        <v>23</v>
      </c>
      <c r="D50" s="46"/>
      <c r="E50" s="46"/>
      <c r="F50" s="46"/>
      <c r="G50" s="30">
        <f>G48+G49</f>
        <v>1469352.5</v>
      </c>
      <c r="I50" s="21"/>
      <c r="J50" s="25"/>
    </row>
    <row r="51" spans="2:11" x14ac:dyDescent="0.25">
      <c r="B51" s="4">
        <v>4</v>
      </c>
      <c r="C51" s="46" t="s">
        <v>21</v>
      </c>
      <c r="D51" s="46"/>
      <c r="E51" s="46"/>
      <c r="F51" s="46"/>
      <c r="G51" s="30">
        <v>0</v>
      </c>
      <c r="I51" s="21">
        <f>G47+G41+G36</f>
        <v>1234750</v>
      </c>
    </row>
    <row r="52" spans="2:11" x14ac:dyDescent="0.25">
      <c r="B52" s="4">
        <v>5</v>
      </c>
      <c r="C52" s="46" t="s">
        <v>24</v>
      </c>
      <c r="D52" s="46"/>
      <c r="E52" s="46"/>
      <c r="F52" s="46"/>
      <c r="G52" s="30">
        <f>G51*0.19</f>
        <v>0</v>
      </c>
      <c r="I52" s="21"/>
    </row>
    <row r="53" spans="2:11" ht="14.45" x14ac:dyDescent="0.3">
      <c r="B53" s="4">
        <v>6</v>
      </c>
      <c r="C53" s="46" t="s">
        <v>25</v>
      </c>
      <c r="D53" s="46"/>
      <c r="E53" s="46"/>
      <c r="F53" s="46"/>
      <c r="G53" s="30">
        <f>G51+G52</f>
        <v>0</v>
      </c>
      <c r="I53" s="21"/>
    </row>
    <row r="54" spans="2:11" x14ac:dyDescent="0.25">
      <c r="B54" s="4">
        <v>7</v>
      </c>
      <c r="C54" s="46" t="s">
        <v>26</v>
      </c>
      <c r="D54" s="46"/>
      <c r="E54" s="46"/>
      <c r="F54" s="46"/>
      <c r="G54" s="30">
        <f>G48+G51</f>
        <v>1234750</v>
      </c>
      <c r="I54" s="21">
        <f>G48-I51</f>
        <v>0</v>
      </c>
    </row>
    <row r="55" spans="2:11" ht="14.45" x14ac:dyDescent="0.3">
      <c r="B55" s="4">
        <v>8</v>
      </c>
      <c r="C55" s="46" t="s">
        <v>27</v>
      </c>
      <c r="D55" s="46"/>
      <c r="E55" s="46"/>
      <c r="F55" s="46"/>
      <c r="G55" s="30">
        <f>G49+G52</f>
        <v>234602.5</v>
      </c>
      <c r="I55" s="25"/>
    </row>
    <row r="56" spans="2:11" ht="14.45" x14ac:dyDescent="0.3">
      <c r="B56" s="14">
        <v>9</v>
      </c>
      <c r="C56" s="47" t="s">
        <v>28</v>
      </c>
      <c r="D56" s="47"/>
      <c r="E56" s="47"/>
      <c r="F56" s="47"/>
      <c r="G56" s="31">
        <f>G54+G55</f>
        <v>1469352.5</v>
      </c>
    </row>
    <row r="57" spans="2:11" ht="14.45" x14ac:dyDescent="0.3">
      <c r="K57" s="25"/>
    </row>
  </sheetData>
  <mergeCells count="43">
    <mergeCell ref="S22:S23"/>
    <mergeCell ref="T22:T23"/>
    <mergeCell ref="U22:U23"/>
    <mergeCell ref="N21:U21"/>
    <mergeCell ref="N20:U20"/>
    <mergeCell ref="N22:N23"/>
    <mergeCell ref="O22:O23"/>
    <mergeCell ref="P22:P23"/>
    <mergeCell ref="Q22:Q23"/>
    <mergeCell ref="R22:R23"/>
    <mergeCell ref="C53:F53"/>
    <mergeCell ref="C54:F54"/>
    <mergeCell ref="C55:F55"/>
    <mergeCell ref="C56:F56"/>
    <mergeCell ref="D18:M18"/>
    <mergeCell ref="C48:F48"/>
    <mergeCell ref="C49:F49"/>
    <mergeCell ref="C51:F51"/>
    <mergeCell ref="C52:F52"/>
    <mergeCell ref="C50:F50"/>
    <mergeCell ref="B47:F47"/>
    <mergeCell ref="B21:M21"/>
    <mergeCell ref="B18:C18"/>
    <mergeCell ref="B42:C42"/>
    <mergeCell ref="H22:I22"/>
    <mergeCell ref="B36:F36"/>
    <mergeCell ref="J22:K22"/>
    <mergeCell ref="L22:M22"/>
    <mergeCell ref="B41:F41"/>
    <mergeCell ref="D22:D23"/>
    <mergeCell ref="E22:E23"/>
    <mergeCell ref="F22:F23"/>
    <mergeCell ref="B24:C24"/>
    <mergeCell ref="B22:B23"/>
    <mergeCell ref="C22:C23"/>
    <mergeCell ref="B14:C14"/>
    <mergeCell ref="B15:C15"/>
    <mergeCell ref="B17:C17"/>
    <mergeCell ref="D14:M14"/>
    <mergeCell ref="D15:M15"/>
    <mergeCell ref="D16:M16"/>
    <mergeCell ref="D17:M17"/>
    <mergeCell ref="B16:C16"/>
  </mergeCells>
  <pageMargins left="0.25" right="0.25" top="0.75" bottom="0.75" header="0.3" footer="0.3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Foaie1</vt:lpstr>
      <vt:lpstr>Foaie1!_Hlk106035169</vt:lpstr>
      <vt:lpstr>Foaie1!_Hlk117510298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Sticlosu</dc:creator>
  <cp:lastModifiedBy>Mircea</cp:lastModifiedBy>
  <cp:lastPrinted>2023-08-17T12:56:46Z</cp:lastPrinted>
  <dcterms:created xsi:type="dcterms:W3CDTF">2015-06-05T18:19:34Z</dcterms:created>
  <dcterms:modified xsi:type="dcterms:W3CDTF">2023-08-17T13:14:39Z</dcterms:modified>
</cp:coreProperties>
</file>